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<sst xmlns="http://schemas.openxmlformats.org/spreadsheetml/2006/main" count="47" uniqueCount="21">
  <si>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Sijoitusjakauma (käyvin arvoin)</t>
  </si>
  <si>
    <t>MEUR</t>
  </si>
  <si>
    <t xml:space="preserve"> %</t>
  </si>
  <si>
    <t xml:space="preserve">        *sisältää korkorahastoja</t>
  </si>
  <si>
    <t xml:space="preserve">    Osakkeet ja osuudet</t>
  </si>
  <si>
    <t xml:space="preserve">        *sisältää sijoitusrahastoja ja yhteissijoitusyrityksiä</t>
  </si>
  <si>
    <t xml:space="preserve">    Muut sijoitukset </t>
  </si>
  <si>
    <t xml:space="preserve">    Sijoitukset yhteensä</t>
  </si>
  <si>
    <t xml:space="preserve">  Jvk-salkun modifioitu duraatio (D mod = D/ 1+r)</t>
  </si>
  <si>
    <t xml:space="preserve">   1) Sisältää kertyneet korot</t>
  </si>
  <si>
    <t xml:space="preserve">   2) Korkorahastoista pitkän koron rahastot sisältyvät joukkovelkakirjalainoihin ja lyhyen koron rahastot muihin rahoitusmarkkinavälineisiin </t>
  </si>
  <si>
    <t xml:space="preserve">   3) Sisältää taseen sijoituksiin kuuluvat talletukset</t>
  </si>
  <si>
    <t xml:space="preserve">   4) Sisältää niiden sijoitusrahastojen osuudet ja sijoitukset niihin rinnastettaviin yhteissijoitusyrityksiin, jotka sijoittavat kiinteistöihin ja kiinteistöyhteisöihin.</t>
  </si>
  <si>
    <t>Puolivuositiedot</t>
  </si>
  <si>
    <t>Maatalousyrittäjien eläkelaitos  (MELA)</t>
  </si>
  <si>
    <t>Merimieseläkekassa (MEK)</t>
  </si>
  <si>
    <r>
      <t xml:space="preserve">    Lainasaamiset </t>
    </r>
    <r>
      <rPr>
        <vertAlign val="superscript"/>
        <sz val="10"/>
        <rFont val="Arial"/>
        <family val="2"/>
      </rPr>
      <t>1)</t>
    </r>
  </si>
  <si>
    <r>
      <t xml:space="preserve">    Joukkovelkakirjalainat </t>
    </r>
    <r>
      <rPr>
        <vertAlign val="superscript"/>
        <sz val="10"/>
        <rFont val="Arial"/>
        <family val="2"/>
      </rPr>
      <t>1), 2)</t>
    </r>
  </si>
  <si>
    <r>
      <t xml:space="preserve">    Muut rahoitusmarkkinavälineet ja talletukset</t>
    </r>
    <r>
      <rPr>
        <vertAlign val="superscript"/>
        <sz val="10"/>
        <rFont val="Arial"/>
        <family val="2"/>
      </rPr>
      <t xml:space="preserve"> 1), 2), 3)</t>
    </r>
  </si>
  <si>
    <r>
      <t xml:space="preserve">    Kiinteistösijoitukset </t>
    </r>
    <r>
      <rPr>
        <vertAlign val="superscript"/>
        <sz val="10"/>
        <rFont val="Arial"/>
        <family val="2"/>
      </rPr>
      <t xml:space="preserve">4) </t>
    </r>
  </si>
  <si>
    <r>
      <t xml:space="preserve">    Kiinteistösijoitukset 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</si>
</sst>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;[Red]\-#,##0.00"/>
    <numFmt numFmtId="167" formatCode="_-&quot;€&quot;\ * #,##0.00_-;_-&quot;€&quot;\ * \-#,##0.00;_-&quot;€&quot;* #0_-;_-@_-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[$€-1];[Red]\-#,##0\ [$€-1]"/>
    <numFmt numFmtId="173" formatCode="###,###,###,###,##0"/>
    <numFmt numFmtId="174" formatCode="#,##0\ [$€-1]"/>
  </numFmts>
  <fonts count="3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3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3" borderId="2" applyNumberFormat="0" applyAlignment="0" applyProtection="0"/>
    <xf numFmtId="0" fontId="26" fillId="9" borderId="7" applyNumberFormat="0" applyAlignment="0" applyProtection="0"/>
    <xf numFmtId="0" fontId="27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70" applyFont="1" applyBorder="1" applyProtection="1">
      <alignment/>
      <protection locked="0"/>
    </xf>
    <xf numFmtId="0" fontId="1" fillId="0" borderId="0" xfId="70" applyFont="1" applyBorder="1" applyProtection="1">
      <alignment/>
      <protection locked="0"/>
    </xf>
    <xf numFmtId="0" fontId="4" fillId="0" borderId="9" xfId="70" applyFont="1" applyBorder="1" applyAlignment="1" applyProtection="1">
      <alignment horizontal="right"/>
      <protection locked="0"/>
    </xf>
    <xf numFmtId="0" fontId="2" fillId="0" borderId="10" xfId="7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70" applyFont="1" applyBorder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0" borderId="13" xfId="70" applyFont="1" applyBorder="1" applyProtection="1">
      <alignment/>
      <protection locked="0"/>
    </xf>
    <xf numFmtId="0" fontId="0" fillId="0" borderId="12" xfId="70" applyFont="1" applyBorder="1" applyProtection="1">
      <alignment/>
      <protection locked="0"/>
    </xf>
    <xf numFmtId="0" fontId="5" fillId="0" borderId="12" xfId="70" applyFont="1" applyBorder="1" applyProtection="1">
      <alignment/>
      <protection locked="0"/>
    </xf>
    <xf numFmtId="0" fontId="0" fillId="0" borderId="14" xfId="70" applyFont="1" applyBorder="1" applyProtection="1">
      <alignment/>
      <protection locked="0"/>
    </xf>
    <xf numFmtId="0" fontId="2" fillId="0" borderId="15" xfId="70" applyFont="1" applyBorder="1" applyProtection="1">
      <alignment/>
      <protection locked="0"/>
    </xf>
    <xf numFmtId="0" fontId="1" fillId="0" borderId="12" xfId="70" applyFont="1" applyBorder="1" applyProtection="1">
      <alignment/>
      <protection locked="0"/>
    </xf>
    <xf numFmtId="0" fontId="6" fillId="0" borderId="12" xfId="70" applyFont="1" applyBorder="1" applyProtection="1">
      <alignment/>
      <protection locked="0"/>
    </xf>
    <xf numFmtId="0" fontId="1" fillId="0" borderId="0" xfId="7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2" fillId="0" borderId="14" xfId="70" applyFont="1" applyBorder="1" applyProtection="1">
      <alignment/>
      <protection locked="0"/>
    </xf>
    <xf numFmtId="0" fontId="2" fillId="0" borderId="19" xfId="70" applyFont="1" applyBorder="1" applyProtection="1">
      <alignment/>
      <protection locked="0"/>
    </xf>
    <xf numFmtId="0" fontId="0" fillId="0" borderId="19" xfId="70" applyFont="1" applyBorder="1" applyProtection="1">
      <alignment/>
      <protection locked="0"/>
    </xf>
    <xf numFmtId="0" fontId="5" fillId="0" borderId="19" xfId="70" applyFont="1" applyBorder="1" applyProtection="1">
      <alignment/>
      <protection locked="0"/>
    </xf>
    <xf numFmtId="0" fontId="3" fillId="17" borderId="20" xfId="0" applyFont="1" applyFill="1" applyBorder="1" applyAlignment="1" applyProtection="1">
      <alignment/>
      <protection locked="0"/>
    </xf>
    <xf numFmtId="0" fontId="7" fillId="17" borderId="21" xfId="48" applyFont="1" applyFill="1" applyBorder="1" applyAlignment="1" applyProtection="1">
      <alignment/>
      <protection locked="0"/>
    </xf>
    <xf numFmtId="0" fontId="0" fillId="17" borderId="22" xfId="0" applyFill="1" applyBorder="1" applyAlignment="1">
      <alignment/>
    </xf>
    <xf numFmtId="0" fontId="7" fillId="17" borderId="12" xfId="48" applyFont="1" applyFill="1" applyBorder="1" applyAlignment="1" applyProtection="1">
      <alignment/>
      <protection locked="0"/>
    </xf>
    <xf numFmtId="0" fontId="2" fillId="17" borderId="0" xfId="0" applyFont="1" applyFill="1" applyBorder="1" applyAlignment="1" applyProtection="1">
      <alignment/>
      <protection locked="0"/>
    </xf>
    <xf numFmtId="0" fontId="7" fillId="17" borderId="0" xfId="48" applyFont="1" applyFill="1" applyBorder="1" applyAlignment="1" applyProtection="1">
      <alignment/>
      <protection locked="0"/>
    </xf>
    <xf numFmtId="0" fontId="0" fillId="17" borderId="11" xfId="0" applyFill="1" applyBorder="1" applyAlignment="1">
      <alignment/>
    </xf>
    <xf numFmtId="0" fontId="3" fillId="17" borderId="12" xfId="0" applyFont="1" applyFill="1" applyBorder="1" applyAlignment="1">
      <alignment/>
    </xf>
    <xf numFmtId="0" fontId="7" fillId="17" borderId="20" xfId="48" applyFont="1" applyFill="1" applyBorder="1" applyAlignment="1" applyProtection="1">
      <alignment/>
      <protection locked="0"/>
    </xf>
    <xf numFmtId="0" fontId="0" fillId="17" borderId="21" xfId="0" applyFill="1" applyBorder="1" applyAlignment="1">
      <alignment/>
    </xf>
    <xf numFmtId="0" fontId="0" fillId="17" borderId="0" xfId="0" applyFill="1" applyBorder="1" applyAlignment="1">
      <alignment/>
    </xf>
    <xf numFmtId="0" fontId="3" fillId="17" borderId="12" xfId="0" applyFont="1" applyFill="1" applyBorder="1" applyAlignment="1">
      <alignment/>
    </xf>
    <xf numFmtId="0" fontId="0" fillId="17" borderId="0" xfId="0" applyFill="1" applyBorder="1" applyAlignment="1" applyProtection="1">
      <alignment/>
      <protection locked="0"/>
    </xf>
    <xf numFmtId="0" fontId="3" fillId="17" borderId="21" xfId="0" applyFont="1" applyFill="1" applyBorder="1" applyAlignment="1" applyProtection="1">
      <alignment/>
      <protection locked="0"/>
    </xf>
    <xf numFmtId="0" fontId="3" fillId="17" borderId="0" xfId="0" applyFont="1" applyFill="1" applyBorder="1" applyAlignment="1">
      <alignment/>
    </xf>
    <xf numFmtId="0" fontId="6" fillId="0" borderId="0" xfId="70" applyFont="1" applyBorder="1" applyProtection="1">
      <alignment/>
      <protection locked="0"/>
    </xf>
    <xf numFmtId="0" fontId="3" fillId="17" borderId="0" xfId="0" applyFont="1" applyFill="1" applyBorder="1" applyAlignment="1">
      <alignment/>
    </xf>
    <xf numFmtId="164" fontId="0" fillId="0" borderId="0" xfId="73" applyNumberFormat="1" applyFont="1" applyFill="1" applyBorder="1" applyAlignment="1" applyProtection="1">
      <alignment horizontal="right"/>
      <protection locked="0"/>
    </xf>
    <xf numFmtId="2" fontId="0" fillId="0" borderId="0" xfId="70" applyNumberFormat="1" applyFont="1" applyFill="1" applyBorder="1" applyAlignment="1" applyProtection="1">
      <alignment horizontal="right"/>
      <protection locked="0"/>
    </xf>
    <xf numFmtId="0" fontId="0" fillId="0" borderId="13" xfId="70" applyFont="1" applyBorder="1" applyProtection="1">
      <alignment/>
      <protection locked="0"/>
    </xf>
    <xf numFmtId="0" fontId="2" fillId="0" borderId="10" xfId="70" applyFont="1" applyFill="1" applyBorder="1" applyAlignment="1" applyProtection="1">
      <alignment horizontal="center"/>
      <protection locked="0"/>
    </xf>
    <xf numFmtId="0" fontId="2" fillId="0" borderId="23" xfId="70" applyFont="1" applyFill="1" applyBorder="1" applyAlignment="1" applyProtection="1">
      <alignment horizontal="center"/>
      <protection locked="0"/>
    </xf>
    <xf numFmtId="0" fontId="2" fillId="0" borderId="24" xfId="70" applyFont="1" applyFill="1" applyBorder="1" applyProtection="1">
      <alignment/>
      <protection locked="0"/>
    </xf>
    <xf numFmtId="0" fontId="2" fillId="0" borderId="25" xfId="70" applyFont="1" applyFill="1" applyBorder="1" applyProtection="1">
      <alignment/>
      <protection locked="0"/>
    </xf>
    <xf numFmtId="164" fontId="0" fillId="0" borderId="26" xfId="74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28" xfId="74" applyNumberFormat="1" applyFont="1" applyFill="1" applyBorder="1" applyAlignment="1" applyProtection="1">
      <alignment horizontal="right"/>
      <protection locked="0"/>
    </xf>
    <xf numFmtId="164" fontId="0" fillId="0" borderId="29" xfId="74" applyNumberFormat="1" applyFont="1" applyFill="1" applyBorder="1" applyAlignment="1" applyProtection="1">
      <alignment horizontal="right"/>
      <protection locked="0"/>
    </xf>
    <xf numFmtId="164" fontId="2" fillId="0" borderId="30" xfId="74" applyNumberFormat="1" applyFont="1" applyFill="1" applyBorder="1" applyAlignment="1" applyProtection="1">
      <alignment horizontal="right"/>
      <protection locked="0"/>
    </xf>
    <xf numFmtId="0" fontId="2" fillId="0" borderId="9" xfId="70" applyFont="1" applyFill="1" applyBorder="1" applyAlignment="1" applyProtection="1">
      <alignment horizontal="right"/>
      <protection locked="0"/>
    </xf>
    <xf numFmtId="0" fontId="2" fillId="0" borderId="31" xfId="70" applyFont="1" applyFill="1" applyBorder="1" applyProtection="1">
      <alignment/>
      <protection locked="0"/>
    </xf>
    <xf numFmtId="0" fontId="2" fillId="0" borderId="0" xfId="70" applyFont="1" applyFill="1" applyBorder="1" applyProtection="1">
      <alignment/>
      <protection locked="0"/>
    </xf>
    <xf numFmtId="3" fontId="0" fillId="0" borderId="27" xfId="70" applyNumberFormat="1" applyFont="1" applyFill="1" applyBorder="1" applyAlignment="1" applyProtection="1">
      <alignment horizontal="right"/>
      <protection locked="0"/>
    </xf>
    <xf numFmtId="165" fontId="0" fillId="0" borderId="26" xfId="7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/>
      <protection locked="0"/>
    </xf>
    <xf numFmtId="165" fontId="2" fillId="0" borderId="30" xfId="70" applyNumberFormat="1" applyFont="1" applyFill="1" applyBorder="1" applyAlignment="1" applyProtection="1">
      <alignment horizontal="right"/>
      <protection locked="0"/>
    </xf>
    <xf numFmtId="165" fontId="0" fillId="0" borderId="27" xfId="74" applyNumberFormat="1" applyFont="1" applyFill="1" applyBorder="1" applyAlignment="1" applyProtection="1">
      <alignment horizontal="right"/>
      <protection locked="0"/>
    </xf>
    <xf numFmtId="165" fontId="0" fillId="0" borderId="0" xfId="74" applyNumberFormat="1" applyFont="1" applyFill="1" applyBorder="1" applyAlignment="1" applyProtection="1">
      <alignment horizontal="right"/>
      <protection locked="0"/>
    </xf>
    <xf numFmtId="164" fontId="0" fillId="18" borderId="32" xfId="71" applyNumberFormat="1" applyFont="1" applyFill="1" applyBorder="1" applyAlignment="1" applyProtection="1">
      <alignment horizontal="right"/>
      <protection locked="0"/>
    </xf>
    <xf numFmtId="164" fontId="0" fillId="18" borderId="33" xfId="71" applyNumberFormat="1" applyFont="1" applyFill="1" applyBorder="1" applyAlignment="1" applyProtection="1">
      <alignment horizontal="right"/>
      <protection locked="0"/>
    </xf>
    <xf numFmtId="165" fontId="0" fillId="0" borderId="27" xfId="71" applyNumberFormat="1" applyFont="1" applyFill="1" applyBorder="1" applyAlignment="1" applyProtection="1">
      <alignment horizontal="right"/>
      <protection locked="0"/>
    </xf>
    <xf numFmtId="165" fontId="0" fillId="0" borderId="34" xfId="71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/>
      <protection locked="0"/>
    </xf>
    <xf numFmtId="165" fontId="0" fillId="0" borderId="35" xfId="70" applyNumberFormat="1" applyFont="1" applyFill="1" applyBorder="1" applyAlignment="1" applyProtection="1">
      <alignment horizontal="right"/>
      <protection locked="0"/>
    </xf>
    <xf numFmtId="165" fontId="0" fillId="0" borderId="27" xfId="70" applyNumberFormat="1" applyFont="1" applyFill="1" applyBorder="1" applyAlignment="1" applyProtection="1">
      <alignment horizontal="right"/>
      <protection locked="0"/>
    </xf>
    <xf numFmtId="165" fontId="0" fillId="0" borderId="28" xfId="74" applyNumberFormat="1" applyFont="1" applyFill="1" applyBorder="1" applyAlignment="1" applyProtection="1">
      <alignment horizontal="right"/>
      <protection locked="0"/>
    </xf>
    <xf numFmtId="164" fontId="0" fillId="0" borderId="32" xfId="71" applyNumberFormat="1" applyFont="1" applyFill="1" applyBorder="1" applyAlignment="1" applyProtection="1">
      <alignment horizontal="right"/>
      <protection locked="0"/>
    </xf>
    <xf numFmtId="164" fontId="0" fillId="0" borderId="36" xfId="74" applyNumberFormat="1" applyFont="1" applyFill="1" applyBorder="1" applyAlignment="1" applyProtection="1">
      <alignment horizontal="right"/>
      <protection locked="0"/>
    </xf>
    <xf numFmtId="165" fontId="0" fillId="0" borderId="34" xfId="70" applyNumberFormat="1" applyFont="1" applyFill="1" applyBorder="1" applyAlignment="1" applyProtection="1">
      <alignment horizontal="right"/>
      <protection locked="0"/>
    </xf>
    <xf numFmtId="165" fontId="0" fillId="0" borderId="34" xfId="74" applyNumberFormat="1" applyFont="1" applyFill="1" applyBorder="1" applyAlignment="1" applyProtection="1">
      <alignment horizontal="right"/>
      <protection locked="0"/>
    </xf>
    <xf numFmtId="164" fontId="0" fillId="0" borderId="20" xfId="74" applyNumberFormat="1" applyFont="1" applyFill="1" applyBorder="1" applyAlignment="1" applyProtection="1">
      <alignment horizontal="right"/>
      <protection locked="0"/>
    </xf>
    <xf numFmtId="164" fontId="2" fillId="0" borderId="15" xfId="74" applyNumberFormat="1" applyFont="1" applyFill="1" applyBorder="1" applyAlignment="1" applyProtection="1">
      <alignment horizontal="right"/>
      <protection locked="0"/>
    </xf>
    <xf numFmtId="0" fontId="2" fillId="0" borderId="37" xfId="70" applyFont="1" applyFill="1" applyBorder="1" applyProtection="1">
      <alignment/>
      <protection locked="0"/>
    </xf>
    <xf numFmtId="0" fontId="2" fillId="0" borderId="38" xfId="70" applyFont="1" applyFill="1" applyBorder="1" applyProtection="1">
      <alignment/>
      <protection locked="0"/>
    </xf>
    <xf numFmtId="165" fontId="31" fillId="0" borderId="27" xfId="71" applyNumberFormat="1" applyFont="1" applyFill="1" applyBorder="1" applyAlignment="1" applyProtection="1">
      <alignment horizontal="right"/>
      <protection locked="0"/>
    </xf>
    <xf numFmtId="164" fontId="31" fillId="18" borderId="26" xfId="71" applyNumberFormat="1" applyFont="1" applyFill="1" applyBorder="1" applyAlignment="1" applyProtection="1">
      <alignment horizontal="right"/>
      <protection/>
    </xf>
    <xf numFmtId="3" fontId="31" fillId="0" borderId="27" xfId="71" applyNumberFormat="1" applyFont="1" applyFill="1" applyBorder="1" applyAlignment="1" applyProtection="1">
      <alignment horizontal="right"/>
      <protection locked="0"/>
    </xf>
    <xf numFmtId="164" fontId="2" fillId="18" borderId="30" xfId="71" applyNumberFormat="1" applyFont="1" applyFill="1" applyBorder="1" applyAlignment="1" applyProtection="1">
      <alignment horizontal="right"/>
      <protection locked="0"/>
    </xf>
    <xf numFmtId="0" fontId="2" fillId="0" borderId="24" xfId="70" applyFont="1" applyBorder="1" applyProtection="1">
      <alignment/>
      <protection locked="0"/>
    </xf>
    <xf numFmtId="0" fontId="2" fillId="0" borderId="25" xfId="70" applyFont="1" applyBorder="1" applyProtection="1">
      <alignment/>
      <protection locked="0"/>
    </xf>
    <xf numFmtId="165" fontId="0" fillId="0" borderId="27" xfId="60" applyNumberFormat="1" applyFont="1" applyFill="1" applyBorder="1" applyProtection="1">
      <alignment/>
      <protection locked="0"/>
    </xf>
    <xf numFmtId="165" fontId="0" fillId="0" borderId="34" xfId="72" applyNumberFormat="1" applyFont="1" applyFill="1" applyBorder="1" applyAlignment="1" applyProtection="1">
      <alignment horizontal="right"/>
      <protection locked="0"/>
    </xf>
    <xf numFmtId="165" fontId="0" fillId="0" borderId="27" xfId="72" applyNumberFormat="1" applyFont="1" applyFill="1" applyBorder="1" applyAlignment="1" applyProtection="1">
      <alignment horizontal="right"/>
      <protection locked="0"/>
    </xf>
    <xf numFmtId="164" fontId="0" fillId="18" borderId="26" xfId="72" applyNumberFormat="1" applyFont="1" applyFill="1" applyBorder="1" applyAlignment="1" applyProtection="1">
      <alignment horizontal="right"/>
      <protection locked="0"/>
    </xf>
    <xf numFmtId="164" fontId="0" fillId="18" borderId="35" xfId="72" applyNumberFormat="1" applyFont="1" applyFill="1" applyBorder="1" applyAlignment="1" applyProtection="1">
      <alignment horizontal="right"/>
      <protection locked="0"/>
    </xf>
    <xf numFmtId="164" fontId="31" fillId="18" borderId="26" xfId="60" applyNumberFormat="1" applyFont="1" applyFill="1" applyBorder="1" applyProtection="1">
      <alignment/>
      <protection locked="0"/>
    </xf>
    <xf numFmtId="164" fontId="31" fillId="18" borderId="26" xfId="72" applyNumberFormat="1" applyFont="1" applyFill="1" applyBorder="1" applyAlignment="1" applyProtection="1">
      <alignment horizontal="right"/>
      <protection locked="0"/>
    </xf>
    <xf numFmtId="164" fontId="31" fillId="18" borderId="35" xfId="72" applyNumberFormat="1" applyFont="1" applyFill="1" applyBorder="1" applyAlignment="1" applyProtection="1">
      <alignment horizontal="right"/>
      <protection locked="0"/>
    </xf>
    <xf numFmtId="165" fontId="2" fillId="0" borderId="39" xfId="74" applyNumberFormat="1" applyFont="1" applyFill="1" applyBorder="1" applyAlignment="1" applyProtection="1">
      <alignment horizontal="right"/>
      <protection locked="0"/>
    </xf>
    <xf numFmtId="165" fontId="31" fillId="0" borderId="27" xfId="60" applyNumberFormat="1" applyFont="1" applyFill="1" applyBorder="1" applyProtection="1">
      <alignment/>
      <protection locked="0"/>
    </xf>
    <xf numFmtId="165" fontId="31" fillId="0" borderId="34" xfId="72" applyNumberFormat="1" applyFont="1" applyFill="1" applyBorder="1" applyAlignment="1" applyProtection="1">
      <alignment horizontal="right"/>
      <protection locked="0"/>
    </xf>
    <xf numFmtId="165" fontId="31" fillId="0" borderId="27" xfId="72" applyNumberFormat="1" applyFont="1" applyFill="1" applyBorder="1" applyAlignment="1" applyProtection="1">
      <alignment horizontal="right"/>
      <protection locked="0"/>
    </xf>
    <xf numFmtId="165" fontId="2" fillId="18" borderId="39" xfId="71" applyNumberFormat="1" applyFont="1" applyFill="1" applyBorder="1" applyAlignment="1" applyProtection="1">
      <alignment horizontal="right"/>
      <protection locked="0"/>
    </xf>
    <xf numFmtId="165" fontId="30" fillId="18" borderId="39" xfId="71" applyNumberFormat="1" applyFont="1" applyFill="1" applyBorder="1" applyAlignment="1" applyProtection="1">
      <alignment horizontal="right"/>
      <protection/>
    </xf>
    <xf numFmtId="165" fontId="2" fillId="0" borderId="39" xfId="72" applyNumberFormat="1" applyFont="1" applyFill="1" applyBorder="1" applyAlignment="1" applyProtection="1">
      <alignment horizontal="right"/>
      <protection locked="0"/>
    </xf>
    <xf numFmtId="164" fontId="2" fillId="18" borderId="30" xfId="72" applyNumberFormat="1" applyFont="1" applyFill="1" applyBorder="1" applyAlignment="1" applyProtection="1">
      <alignment horizontal="right"/>
      <protection locked="0"/>
    </xf>
    <xf numFmtId="165" fontId="30" fillId="18" borderId="39" xfId="72" applyNumberFormat="1" applyFont="1" applyFill="1" applyBorder="1" applyAlignment="1" applyProtection="1">
      <alignment horizontal="right"/>
      <protection locked="0"/>
    </xf>
    <xf numFmtId="164" fontId="30" fillId="18" borderId="30" xfId="72" applyNumberFormat="1" applyFont="1" applyFill="1" applyBorder="1" applyAlignment="1" applyProtection="1">
      <alignment horizontal="right"/>
      <protection locked="0"/>
    </xf>
    <xf numFmtId="14" fontId="4" fillId="16" borderId="40" xfId="70" applyNumberFormat="1" applyFont="1" applyFill="1" applyBorder="1" applyAlignment="1" applyProtection="1">
      <alignment horizontal="center"/>
      <protection locked="0"/>
    </xf>
    <xf numFmtId="0" fontId="4" fillId="16" borderId="41" xfId="0" applyFont="1" applyFill="1" applyBorder="1" applyAlignment="1" applyProtection="1">
      <alignment horizontal="center"/>
      <protection locked="0"/>
    </xf>
    <xf numFmtId="14" fontId="2" fillId="0" borderId="40" xfId="70" applyNumberFormat="1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</cellXfs>
  <cellStyles count="7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Euro" xfId="42"/>
    <cellStyle name="Euro 2" xfId="43"/>
    <cellStyle name="Följde hyperlänken" xfId="44"/>
    <cellStyle name="Följde hyperlänken 2" xfId="45"/>
    <cellStyle name="Huomautus" xfId="46"/>
    <cellStyle name="Huono" xfId="47"/>
    <cellStyle name="Hyperlink" xfId="48"/>
    <cellStyle name="Hyperlinkki 2" xfId="49"/>
    <cellStyle name="Hyperlinkki 3" xfId="50"/>
    <cellStyle name="Hyperlänk" xfId="51"/>
    <cellStyle name="Hyperlänk 2" xfId="52"/>
    <cellStyle name="Hyperlänk 3" xfId="53"/>
    <cellStyle name="Hyvä" xfId="54"/>
    <cellStyle name="Laskenta" xfId="55"/>
    <cellStyle name="Linkitetty solu" xfId="56"/>
    <cellStyle name="Neutraali" xfId="57"/>
    <cellStyle name="Normaali 10" xfId="58"/>
    <cellStyle name="Normaali 11" xfId="59"/>
    <cellStyle name="Normaali 12" xfId="60"/>
    <cellStyle name="Normaali 2" xfId="61"/>
    <cellStyle name="Normaali 2 2" xfId="62"/>
    <cellStyle name="Normaali 3" xfId="63"/>
    <cellStyle name="Normaali 4" xfId="64"/>
    <cellStyle name="Normaali 5" xfId="65"/>
    <cellStyle name="Normaali 6" xfId="66"/>
    <cellStyle name="Normaali 7" xfId="67"/>
    <cellStyle name="Normaali 8" xfId="68"/>
    <cellStyle name="Normaali 9" xfId="69"/>
    <cellStyle name="Normaali_Taul4" xfId="70"/>
    <cellStyle name="Normaali_Taul4 2" xfId="71"/>
    <cellStyle name="Normaali_Taul4 3" xfId="72"/>
    <cellStyle name="Normaali_Taul4_Taul1" xfId="73"/>
    <cellStyle name="Normaali_Taul4_Taul1_1" xfId="74"/>
    <cellStyle name="Otsikko" xfId="75"/>
    <cellStyle name="Otsikko 1" xfId="76"/>
    <cellStyle name="Otsikko 2" xfId="77"/>
    <cellStyle name="Otsikko 3" xfId="78"/>
    <cellStyle name="Otsikko 4" xfId="79"/>
    <cellStyle name="Pilkku_liite 15" xfId="80"/>
    <cellStyle name="Percent" xfId="81"/>
    <cellStyle name="Selittävä teksti" xfId="82"/>
    <cellStyle name="Sijoyleinen" xfId="83"/>
    <cellStyle name="Summa" xfId="84"/>
    <cellStyle name="Syöttö" xfId="85"/>
    <cellStyle name="Tarkistussolu" xfId="86"/>
    <cellStyle name="Tulostus" xfId="87"/>
    <cellStyle name="Currency" xfId="88"/>
    <cellStyle name="Currency [0]" xfId="89"/>
    <cellStyle name="Varoitusteksti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9.7109375" style="0" customWidth="1"/>
    <col min="2" max="2" width="12.57421875" style="0" customWidth="1"/>
    <col min="3" max="5" width="9.140625" style="0" customWidth="1"/>
  </cols>
  <sheetData>
    <row r="1" spans="1:8" ht="15.75">
      <c r="A1" s="28" t="s">
        <v>0</v>
      </c>
      <c r="B1" s="41"/>
      <c r="C1" s="41"/>
      <c r="D1" s="41"/>
      <c r="E1" s="41"/>
      <c r="F1" s="29"/>
      <c r="G1" s="29"/>
      <c r="H1" s="30"/>
    </row>
    <row r="2" spans="1:8" ht="15.75">
      <c r="A2" s="31"/>
      <c r="B2" s="33"/>
      <c r="C2" s="33"/>
      <c r="D2" s="33"/>
      <c r="E2" s="33"/>
      <c r="F2" s="32" t="s">
        <v>13</v>
      </c>
      <c r="G2" s="33"/>
      <c r="H2" s="34"/>
    </row>
    <row r="3" spans="1:8" ht="15.75">
      <c r="A3" s="35" t="s">
        <v>14</v>
      </c>
      <c r="B3" s="42"/>
      <c r="C3" s="42"/>
      <c r="D3" s="42"/>
      <c r="E3" s="42"/>
      <c r="F3" s="33"/>
      <c r="G3" s="33"/>
      <c r="H3" s="34"/>
    </row>
    <row r="4" spans="1:8" ht="13.5" thickBot="1">
      <c r="A4" s="8"/>
      <c r="B4" s="1"/>
      <c r="C4" s="1"/>
      <c r="D4" s="1"/>
      <c r="E4" s="1"/>
      <c r="F4" s="1"/>
      <c r="G4" s="1"/>
      <c r="H4" s="6"/>
    </row>
    <row r="5" spans="1:8" ht="12.75">
      <c r="A5" s="9"/>
      <c r="B5" s="106">
        <v>40359</v>
      </c>
      <c r="C5" s="107"/>
      <c r="D5" s="108">
        <v>39994</v>
      </c>
      <c r="E5" s="109"/>
      <c r="F5" s="108">
        <v>40178</v>
      </c>
      <c r="G5" s="110"/>
      <c r="H5" s="6"/>
    </row>
    <row r="6" spans="1:8" ht="13.5" thickBot="1">
      <c r="A6" s="10"/>
      <c r="B6" s="3" t="s">
        <v>1</v>
      </c>
      <c r="C6" s="4" t="s">
        <v>2</v>
      </c>
      <c r="D6" s="57" t="s">
        <v>1</v>
      </c>
      <c r="E6" s="48" t="s">
        <v>2</v>
      </c>
      <c r="F6" s="57" t="s">
        <v>1</v>
      </c>
      <c r="G6" s="49" t="s">
        <v>2</v>
      </c>
      <c r="H6" s="6"/>
    </row>
    <row r="7" spans="1:8" ht="12.75">
      <c r="A7" s="8"/>
      <c r="B7" s="86"/>
      <c r="C7" s="87"/>
      <c r="D7" s="50"/>
      <c r="E7" s="51"/>
      <c r="F7" s="80"/>
      <c r="G7" s="81"/>
      <c r="H7" s="6"/>
    </row>
    <row r="8" spans="1:8" ht="14.25">
      <c r="A8" s="11" t="s">
        <v>16</v>
      </c>
      <c r="B8" s="90">
        <f>911711/1000000</f>
        <v>0.911711</v>
      </c>
      <c r="C8" s="91">
        <v>0.559924002580078</v>
      </c>
      <c r="D8" s="64">
        <v>0.198261</v>
      </c>
      <c r="E8" s="52">
        <v>0.13158687690018828</v>
      </c>
      <c r="F8" s="99">
        <f>172640/1000000</f>
        <v>0.17264</v>
      </c>
      <c r="G8" s="94">
        <v>0.12125605086236202</v>
      </c>
      <c r="H8" s="6"/>
    </row>
    <row r="9" spans="1:8" ht="14.25">
      <c r="A9" s="11" t="s">
        <v>17</v>
      </c>
      <c r="B9" s="90">
        <f>57712456/1000000</f>
        <v>57.712456</v>
      </c>
      <c r="C9" s="91">
        <v>35.44389544740235</v>
      </c>
      <c r="D9" s="64">
        <v>49.402299</v>
      </c>
      <c r="E9" s="52">
        <v>32.788567782364126</v>
      </c>
      <c r="F9" s="99">
        <f>51255218/1000000</f>
        <v>51.255218</v>
      </c>
      <c r="G9" s="94">
        <v>35.99979912401213</v>
      </c>
      <c r="H9" s="6"/>
    </row>
    <row r="10" spans="1:8" ht="12.75">
      <c r="A10" s="11" t="s">
        <v>3</v>
      </c>
      <c r="B10" s="89">
        <f>57712456/1000000</f>
        <v>57.712456</v>
      </c>
      <c r="C10" s="91">
        <v>35.44389544740235</v>
      </c>
      <c r="D10" s="64">
        <v>48.620195</v>
      </c>
      <c r="E10" s="52">
        <v>32.26948121076838</v>
      </c>
      <c r="F10" s="98">
        <f>50258094/1000000</f>
        <v>50.258094</v>
      </c>
      <c r="G10" s="95">
        <v>35.299455527741955</v>
      </c>
      <c r="H10" s="6"/>
    </row>
    <row r="11" spans="1:8" ht="14.25">
      <c r="A11" s="11" t="s">
        <v>18</v>
      </c>
      <c r="B11" s="88">
        <f>39161486/1000000</f>
        <v>39.161486</v>
      </c>
      <c r="C11" s="91">
        <v>24.050884532602645</v>
      </c>
      <c r="D11" s="64">
        <v>39.545494</v>
      </c>
      <c r="E11" s="52">
        <v>26.246554042071484</v>
      </c>
      <c r="F11" s="97">
        <f>20720319/1000000</f>
        <v>20.720319</v>
      </c>
      <c r="G11" s="93">
        <v>14.55319772097061</v>
      </c>
      <c r="H11" s="6"/>
    </row>
    <row r="12" spans="1:8" ht="12.75">
      <c r="A12" s="11" t="s">
        <v>3</v>
      </c>
      <c r="B12" s="90">
        <f>6331157/1000000</f>
        <v>6.331157</v>
      </c>
      <c r="C12" s="91">
        <v>3.8882570994568226</v>
      </c>
      <c r="D12" s="64">
        <v>5.586149000000001</v>
      </c>
      <c r="E12" s="52">
        <v>3.707556709635833</v>
      </c>
      <c r="F12" s="99">
        <f>7694774/1000000</f>
        <v>7.694774</v>
      </c>
      <c r="G12" s="94">
        <v>5.404529121399333</v>
      </c>
      <c r="H12" s="6"/>
    </row>
    <row r="13" spans="1:8" ht="12.75">
      <c r="A13" s="11" t="s">
        <v>4</v>
      </c>
      <c r="B13" s="90">
        <f>44728514/1000000</f>
        <v>44.728514</v>
      </c>
      <c r="C13" s="91">
        <v>27.46985457928999</v>
      </c>
      <c r="D13" s="64">
        <v>41.901892</v>
      </c>
      <c r="E13" s="52">
        <v>27.81050788853574</v>
      </c>
      <c r="F13" s="99">
        <f>50069986/1000000</f>
        <v>50.069986</v>
      </c>
      <c r="G13" s="94">
        <v>35.16733531680812</v>
      </c>
      <c r="H13" s="6"/>
    </row>
    <row r="14" spans="1:8" ht="14.25">
      <c r="A14" s="11" t="s">
        <v>19</v>
      </c>
      <c r="B14" s="90">
        <f>20313466/1000000</f>
        <v>20.313466</v>
      </c>
      <c r="C14" s="91">
        <v>12.47544143812494</v>
      </c>
      <c r="D14" s="64">
        <v>19.621333999999997</v>
      </c>
      <c r="E14" s="52">
        <v>13.022783410128461</v>
      </c>
      <c r="F14" s="99">
        <f>20158237/1000000</f>
        <v>20.158237</v>
      </c>
      <c r="G14" s="94">
        <v>14.158411787346779</v>
      </c>
      <c r="H14" s="6"/>
    </row>
    <row r="15" spans="1:8" ht="12.75">
      <c r="A15" s="12" t="s">
        <v>5</v>
      </c>
      <c r="B15" s="90">
        <f>1682904/1000000</f>
        <v>1.682904</v>
      </c>
      <c r="C15" s="91">
        <v>1.0335493853184</v>
      </c>
      <c r="D15" s="64">
        <v>1.015848</v>
      </c>
      <c r="E15" s="52">
        <v>0.6742237037304486</v>
      </c>
      <c r="F15" s="99">
        <f>1527675/1000000</f>
        <v>1.527675</v>
      </c>
      <c r="G15" s="94">
        <v>1.0729833034126441</v>
      </c>
      <c r="H15" s="6"/>
    </row>
    <row r="16" spans="1:8" ht="13.5" thickBot="1">
      <c r="A16" s="47" t="s">
        <v>6</v>
      </c>
      <c r="B16" s="54">
        <v>0</v>
      </c>
      <c r="C16" s="92">
        <v>0</v>
      </c>
      <c r="D16" s="73">
        <v>0</v>
      </c>
      <c r="E16" s="55">
        <v>0</v>
      </c>
      <c r="F16" s="54">
        <v>0</v>
      </c>
      <c r="G16" s="95">
        <v>0</v>
      </c>
      <c r="H16" s="6"/>
    </row>
    <row r="17" spans="1:8" ht="13.5" thickBot="1">
      <c r="A17" s="14" t="s">
        <v>7</v>
      </c>
      <c r="B17" s="102">
        <f>162827633/1000000</f>
        <v>162.827633</v>
      </c>
      <c r="C17" s="103">
        <v>100</v>
      </c>
      <c r="D17" s="96">
        <v>150.66928</v>
      </c>
      <c r="E17" s="56">
        <v>100</v>
      </c>
      <c r="F17" s="104">
        <f>142376400/1000000</f>
        <v>142.3764</v>
      </c>
      <c r="G17" s="105">
        <v>100</v>
      </c>
      <c r="H17" s="6"/>
    </row>
    <row r="18" spans="1:8" ht="12.75">
      <c r="A18" s="8"/>
      <c r="B18" s="1"/>
      <c r="C18" s="1"/>
      <c r="D18" s="1"/>
      <c r="E18" s="1"/>
      <c r="F18" s="1"/>
      <c r="G18" s="1"/>
      <c r="H18" s="6"/>
    </row>
    <row r="19" spans="1:8" ht="12.75">
      <c r="A19" s="8"/>
      <c r="B19" s="1"/>
      <c r="C19" s="1"/>
      <c r="D19" s="1"/>
      <c r="E19" s="1"/>
      <c r="F19" s="1"/>
      <c r="G19" s="1"/>
      <c r="H19" s="6"/>
    </row>
    <row r="20" spans="1:8" ht="12.75">
      <c r="A20" s="8" t="s">
        <v>8</v>
      </c>
      <c r="B20" s="1"/>
      <c r="C20" s="1"/>
      <c r="D20" s="1"/>
      <c r="E20" s="1"/>
      <c r="F20" s="45"/>
      <c r="G20" s="1"/>
      <c r="H20" s="6"/>
    </row>
    <row r="21" spans="1:8" ht="12.75">
      <c r="A21" s="8"/>
      <c r="B21" s="1"/>
      <c r="C21" s="1"/>
      <c r="D21" s="1"/>
      <c r="E21" s="1"/>
      <c r="F21" s="1"/>
      <c r="G21" s="1"/>
      <c r="H21" s="6"/>
    </row>
    <row r="22" spans="1:8" ht="12.75">
      <c r="A22" s="15"/>
      <c r="B22" s="2"/>
      <c r="C22" s="2"/>
      <c r="D22" s="2"/>
      <c r="E22" s="2"/>
      <c r="F22" s="2"/>
      <c r="G22" s="2"/>
      <c r="H22" s="6"/>
    </row>
    <row r="23" spans="1:8" ht="12.75">
      <c r="A23" s="16" t="s">
        <v>9</v>
      </c>
      <c r="B23" s="43"/>
      <c r="C23" s="43"/>
      <c r="D23" s="43"/>
      <c r="E23" s="43"/>
      <c r="F23" s="2"/>
      <c r="G23" s="2"/>
      <c r="H23" s="6"/>
    </row>
    <row r="24" spans="1:8" ht="12.75">
      <c r="A24" s="16" t="s">
        <v>10</v>
      </c>
      <c r="B24" s="43"/>
      <c r="C24" s="43"/>
      <c r="D24" s="43"/>
      <c r="E24" s="43"/>
      <c r="F24" s="2"/>
      <c r="G24" s="17"/>
      <c r="H24" s="6"/>
    </row>
    <row r="25" spans="1:8" ht="12.75">
      <c r="A25" s="18" t="s">
        <v>11</v>
      </c>
      <c r="B25" s="19"/>
      <c r="C25" s="19"/>
      <c r="D25" s="19"/>
      <c r="E25" s="19"/>
      <c r="F25" s="19"/>
      <c r="G25" s="5"/>
      <c r="H25" s="6"/>
    </row>
    <row r="26" spans="1:8" ht="12.75">
      <c r="A26" s="18" t="s">
        <v>12</v>
      </c>
      <c r="B26" s="19"/>
      <c r="C26" s="19"/>
      <c r="D26" s="19"/>
      <c r="E26" s="19"/>
      <c r="F26" s="19"/>
      <c r="G26" s="5"/>
      <c r="H26" s="6"/>
    </row>
    <row r="27" spans="1:8" ht="12.75">
      <c r="A27" s="7"/>
      <c r="B27" s="5"/>
      <c r="C27" s="5"/>
      <c r="D27" s="5"/>
      <c r="E27" s="5"/>
      <c r="F27" s="5"/>
      <c r="G27" s="5"/>
      <c r="H27" s="6"/>
    </row>
    <row r="28" spans="1:8" ht="12.75">
      <c r="A28" s="20"/>
      <c r="B28" s="21"/>
      <c r="C28" s="21"/>
      <c r="D28" s="21"/>
      <c r="E28" s="21"/>
      <c r="F28" s="21"/>
      <c r="G28" s="21"/>
      <c r="H28" s="22"/>
    </row>
    <row r="29" spans="1:8" ht="15.75">
      <c r="A29" s="36"/>
      <c r="B29" s="29"/>
      <c r="C29" s="29"/>
      <c r="D29" s="29"/>
      <c r="E29" s="29"/>
      <c r="F29" s="37"/>
      <c r="G29" s="37"/>
      <c r="H29" s="30"/>
    </row>
    <row r="30" spans="1:8" ht="15.75">
      <c r="A30" s="31"/>
      <c r="B30" s="33"/>
      <c r="C30" s="33"/>
      <c r="D30" s="33"/>
      <c r="E30" s="33"/>
      <c r="F30" s="32" t="s">
        <v>13</v>
      </c>
      <c r="G30" s="38"/>
      <c r="H30" s="34"/>
    </row>
    <row r="31" spans="1:8" ht="15.75">
      <c r="A31" s="39" t="s">
        <v>15</v>
      </c>
      <c r="B31" s="44"/>
      <c r="C31" s="44"/>
      <c r="D31" s="44"/>
      <c r="E31" s="44"/>
      <c r="F31" s="40"/>
      <c r="G31" s="40"/>
      <c r="H31" s="34"/>
    </row>
    <row r="32" spans="1:8" ht="13.5" thickBot="1">
      <c r="A32" s="8"/>
      <c r="B32" s="1"/>
      <c r="C32" s="1"/>
      <c r="D32" s="1"/>
      <c r="E32" s="1"/>
      <c r="F32" s="1"/>
      <c r="G32" s="1"/>
      <c r="H32" s="6"/>
    </row>
    <row r="33" spans="1:8" ht="12.75">
      <c r="A33" s="23"/>
      <c r="B33" s="106">
        <v>40359</v>
      </c>
      <c r="C33" s="107"/>
      <c r="D33" s="108">
        <v>39994</v>
      </c>
      <c r="E33" s="109"/>
      <c r="F33" s="108">
        <v>40178</v>
      </c>
      <c r="G33" s="110"/>
      <c r="H33" s="6"/>
    </row>
    <row r="34" spans="1:8" ht="13.5" thickBot="1">
      <c r="A34" s="24"/>
      <c r="B34" s="3" t="s">
        <v>1</v>
      </c>
      <c r="C34" s="4" t="s">
        <v>2</v>
      </c>
      <c r="D34" s="57" t="s">
        <v>1</v>
      </c>
      <c r="E34" s="48" t="s">
        <v>2</v>
      </c>
      <c r="F34" s="57" t="s">
        <v>1</v>
      </c>
      <c r="G34" s="49" t="s">
        <v>2</v>
      </c>
      <c r="H34" s="6"/>
    </row>
    <row r="35" spans="1:8" ht="12.75">
      <c r="A35" s="25"/>
      <c r="B35" s="1"/>
      <c r="C35" s="1"/>
      <c r="D35" s="58"/>
      <c r="E35" s="59"/>
      <c r="F35" s="80"/>
      <c r="G35" s="81"/>
      <c r="H35" s="6"/>
    </row>
    <row r="36" spans="1:8" ht="14.25">
      <c r="A36" s="26" t="s">
        <v>16</v>
      </c>
      <c r="B36" s="68">
        <f>1271500.73/1000000</f>
        <v>1.27150073</v>
      </c>
      <c r="C36" s="66">
        <v>0.18023712734085534</v>
      </c>
      <c r="D36" s="64">
        <v>6.465298440000001</v>
      </c>
      <c r="E36" s="75">
        <v>1.0298036718853314</v>
      </c>
      <c r="F36" s="82">
        <f>5300000/1000000</f>
        <v>5.3</v>
      </c>
      <c r="G36" s="83">
        <v>0.7820566838609502</v>
      </c>
      <c r="H36" s="6"/>
    </row>
    <row r="37" spans="1:8" ht="14.25">
      <c r="A37" s="26" t="s">
        <v>17</v>
      </c>
      <c r="B37" s="68">
        <f>137222228.88/1000000</f>
        <v>137.22222888</v>
      </c>
      <c r="C37" s="66">
        <v>19.45145587186612</v>
      </c>
      <c r="D37" s="64">
        <v>135.30828447000002</v>
      </c>
      <c r="E37" s="75">
        <v>21.55213243082882</v>
      </c>
      <c r="F37" s="84">
        <f>126940214/1000000</f>
        <v>126.940214</v>
      </c>
      <c r="G37" s="61">
        <v>18.65</v>
      </c>
      <c r="H37" s="6"/>
    </row>
    <row r="38" spans="1:8" ht="12.75">
      <c r="A38" s="26" t="s">
        <v>3</v>
      </c>
      <c r="B38" s="69">
        <v>0</v>
      </c>
      <c r="C38" s="66">
        <v>0</v>
      </c>
      <c r="D38" s="64">
        <v>0</v>
      </c>
      <c r="E38" s="75">
        <v>0</v>
      </c>
      <c r="F38" s="60">
        <v>0</v>
      </c>
      <c r="G38" s="61">
        <v>0</v>
      </c>
      <c r="H38" s="6"/>
    </row>
    <row r="39" spans="1:8" ht="14.25">
      <c r="A39" s="26" t="s">
        <v>18</v>
      </c>
      <c r="B39" s="70">
        <v>0</v>
      </c>
      <c r="C39" s="66">
        <v>0</v>
      </c>
      <c r="D39" s="64">
        <v>7.95032923</v>
      </c>
      <c r="E39" s="75">
        <v>1.266341888117276</v>
      </c>
      <c r="F39" s="53">
        <v>0</v>
      </c>
      <c r="G39" s="62">
        <v>7.67</v>
      </c>
      <c r="H39" s="6"/>
    </row>
    <row r="40" spans="1:8" ht="12.75">
      <c r="A40" s="26" t="s">
        <v>3</v>
      </c>
      <c r="B40" s="68">
        <v>0</v>
      </c>
      <c r="C40" s="66">
        <v>0</v>
      </c>
      <c r="D40" s="64">
        <v>0</v>
      </c>
      <c r="E40" s="75">
        <v>0</v>
      </c>
      <c r="F40" s="60">
        <v>0</v>
      </c>
      <c r="G40" s="61">
        <v>0</v>
      </c>
      <c r="H40" s="6"/>
    </row>
    <row r="41" spans="1:8" ht="12.75">
      <c r="A41" s="26" t="s">
        <v>4</v>
      </c>
      <c r="B41" s="68">
        <f>339117749.27/1000000</f>
        <v>339.11774927</v>
      </c>
      <c r="C41" s="66">
        <v>48.070447398580136</v>
      </c>
      <c r="D41" s="64">
        <v>246.09180790000002</v>
      </c>
      <c r="E41" s="75">
        <v>39.197919438397896</v>
      </c>
      <c r="F41" s="84">
        <f>313078048/1000000</f>
        <v>313.078048</v>
      </c>
      <c r="G41" s="83">
        <v>46.197128303498</v>
      </c>
      <c r="H41" s="6"/>
    </row>
    <row r="42" spans="1:8" ht="14.25">
      <c r="A42" s="26" t="s">
        <v>20</v>
      </c>
      <c r="B42" s="68">
        <f>227848460.9/1000000</f>
        <v>227.8484609</v>
      </c>
      <c r="C42" s="66">
        <v>32.29785960221289</v>
      </c>
      <c r="D42" s="64">
        <v>232.00282600999998</v>
      </c>
      <c r="E42" s="75">
        <v>36.953802570770684</v>
      </c>
      <c r="F42" s="84">
        <f>232381975/1000000</f>
        <v>232.381975</v>
      </c>
      <c r="G42" s="83">
        <v>34.28978806746382</v>
      </c>
      <c r="H42" s="6"/>
    </row>
    <row r="43" spans="1:8" ht="12.75">
      <c r="A43" s="27" t="s">
        <v>5</v>
      </c>
      <c r="B43" s="64">
        <v>0</v>
      </c>
      <c r="C43" s="66">
        <v>0</v>
      </c>
      <c r="D43" s="64">
        <v>0</v>
      </c>
      <c r="E43" s="75">
        <v>0</v>
      </c>
      <c r="F43" s="72">
        <v>0</v>
      </c>
      <c r="G43" s="61">
        <v>0</v>
      </c>
      <c r="H43" s="6"/>
    </row>
    <row r="44" spans="1:8" ht="13.5" thickBot="1">
      <c r="A44" s="13" t="s">
        <v>6</v>
      </c>
      <c r="B44" s="77">
        <v>0</v>
      </c>
      <c r="C44" s="67">
        <v>0</v>
      </c>
      <c r="D44" s="77">
        <v>0</v>
      </c>
      <c r="E44" s="78">
        <v>0</v>
      </c>
      <c r="F44" s="76">
        <v>0</v>
      </c>
      <c r="G44" s="71">
        <v>0</v>
      </c>
      <c r="H44" s="6"/>
    </row>
    <row r="45" spans="1:8" ht="13.5" thickBot="1">
      <c r="A45" s="14" t="s">
        <v>7</v>
      </c>
      <c r="B45" s="100">
        <f>705459939.78/1000000</f>
        <v>705.45993978</v>
      </c>
      <c r="C45" s="85">
        <v>100</v>
      </c>
      <c r="D45" s="96">
        <v>627.81854605</v>
      </c>
      <c r="E45" s="79">
        <v>100</v>
      </c>
      <c r="F45" s="101">
        <f>677700237/1000000</f>
        <v>677.700237</v>
      </c>
      <c r="G45" s="63">
        <v>100</v>
      </c>
      <c r="H45" s="6"/>
    </row>
    <row r="46" spans="1:8" ht="12.75">
      <c r="A46" s="8"/>
      <c r="B46" s="1"/>
      <c r="C46" s="1"/>
      <c r="D46" s="1"/>
      <c r="E46" s="1"/>
      <c r="F46" s="1"/>
      <c r="G46" s="1"/>
      <c r="H46" s="6"/>
    </row>
    <row r="47" spans="1:8" ht="12.75">
      <c r="A47" s="8"/>
      <c r="B47" s="1"/>
      <c r="C47" s="1"/>
      <c r="D47" s="1"/>
      <c r="E47" s="1"/>
      <c r="F47" s="1"/>
      <c r="G47" s="1"/>
      <c r="H47" s="6"/>
    </row>
    <row r="48" spans="1:8" ht="12.75">
      <c r="A48" s="8" t="s">
        <v>8</v>
      </c>
      <c r="B48" s="74">
        <v>4.4</v>
      </c>
      <c r="C48" s="1"/>
      <c r="D48" s="65"/>
      <c r="E48" s="1"/>
      <c r="F48" s="46"/>
      <c r="G48" s="1"/>
      <c r="H48" s="6"/>
    </row>
    <row r="49" spans="1:8" ht="12.75">
      <c r="A49" s="8"/>
      <c r="B49" s="1"/>
      <c r="C49" s="1"/>
      <c r="D49" s="1"/>
      <c r="E49" s="1"/>
      <c r="F49" s="1"/>
      <c r="G49" s="1"/>
      <c r="H49" s="6"/>
    </row>
    <row r="50" spans="1:8" ht="12.75">
      <c r="A50" s="15"/>
      <c r="B50" s="2"/>
      <c r="C50" s="2"/>
      <c r="D50" s="2"/>
      <c r="E50" s="2"/>
      <c r="F50" s="2"/>
      <c r="G50" s="2"/>
      <c r="H50" s="6"/>
    </row>
    <row r="51" spans="1:8" ht="12.75">
      <c r="A51" s="16" t="s">
        <v>9</v>
      </c>
      <c r="B51" s="43"/>
      <c r="C51" s="43"/>
      <c r="D51" s="43"/>
      <c r="E51" s="43"/>
      <c r="F51" s="2"/>
      <c r="G51" s="2"/>
      <c r="H51" s="6"/>
    </row>
    <row r="52" spans="1:8" ht="12.75">
      <c r="A52" s="16" t="s">
        <v>10</v>
      </c>
      <c r="B52" s="43"/>
      <c r="C52" s="43"/>
      <c r="D52" s="43"/>
      <c r="E52" s="43"/>
      <c r="F52" s="2"/>
      <c r="G52" s="17"/>
      <c r="H52" s="6"/>
    </row>
    <row r="53" spans="1:8" ht="12.75">
      <c r="A53" s="18" t="s">
        <v>11</v>
      </c>
      <c r="B53" s="19"/>
      <c r="C53" s="19"/>
      <c r="D53" s="19"/>
      <c r="E53" s="19"/>
      <c r="F53" s="19"/>
      <c r="G53" s="5"/>
      <c r="H53" s="6"/>
    </row>
    <row r="54" spans="1:8" ht="12.75">
      <c r="A54" s="18" t="s">
        <v>12</v>
      </c>
      <c r="B54" s="19"/>
      <c r="C54" s="19"/>
      <c r="D54" s="19"/>
      <c r="E54" s="19"/>
      <c r="F54" s="19"/>
      <c r="G54" s="5"/>
      <c r="H54" s="6"/>
    </row>
    <row r="55" spans="1:8" ht="12.75">
      <c r="A55" s="20"/>
      <c r="B55" s="21"/>
      <c r="C55" s="21"/>
      <c r="D55" s="21"/>
      <c r="E55" s="21"/>
      <c r="F55" s="21"/>
      <c r="G55" s="21"/>
      <c r="H55" s="22"/>
    </row>
  </sheetData>
  <sheetProtection/>
  <mergeCells count="6">
    <mergeCell ref="B5:C5"/>
    <mergeCell ref="D5:E5"/>
    <mergeCell ref="D33:E33"/>
    <mergeCell ref="F5:G5"/>
    <mergeCell ref="F33:G33"/>
    <mergeCell ref="B33:C33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Maatalousyrittäjien eläkelaitos ja Merimieseläkekassa sioitusjakauma puolivuotistiedot</dc:title>
  <dc:subject/>
  <dc:creator>Stenberg Merja</dc:creator>
  <cp:keywords/>
  <dc:description/>
  <cp:lastModifiedBy>STENBERGME</cp:lastModifiedBy>
  <cp:lastPrinted>2010-07-20T10:14:56Z</cp:lastPrinted>
  <dcterms:created xsi:type="dcterms:W3CDTF">2007-11-12T11:57:19Z</dcterms:created>
  <dcterms:modified xsi:type="dcterms:W3CDTF">2018-09-12T11:25:47Z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{47EBB7C8-9F07-4D01-BBE0-3178A03A7283}</vt:lpwstr>
  </property>
</Properties>
</file>